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рия\Downloads\Отчеты 223-ФЗ\"/>
    </mc:Choice>
  </mc:AlternateContent>
  <xr:revisionPtr revIDLastSave="0" documentId="13_ncr:1_{C2AD5240-48AB-4982-BBE5-1155349E3BB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тчёт" sheetId="5" r:id="rId1"/>
    <sheet name="Договоры из ЕИС" sheetId="1" r:id="rId2"/>
    <sheet name="Договоры не из ЕИС" sheetId="4" r:id="rId3"/>
    <sheet name="Расчеты" sheetId="3" r:id="rId4"/>
  </sheets>
  <externalReferences>
    <externalReference r:id="rId5"/>
  </externalReferences>
  <definedNames>
    <definedName name="_xlnm._FilterDatabase" localSheetId="1" hidden="1">'Договоры из ЕИС'!$A$1:$I$20</definedName>
    <definedName name="да">'Договоры из ЕИС'!$I$7:$I$8</definedName>
    <definedName name="Согласие">'Договоры из ЕИС'!$I$7:$I$8</definedName>
    <definedName name="Список">'[1]Договоры из ЕИС'!$L$7:$L$8</definedName>
    <definedName name="Статус_поставщика">'Договоры из ЕИС'!$I$2:$I$5</definedName>
    <definedName name="Субъект">'Договоры из ЕИС'!$I$2:$I$6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3" l="1"/>
  <c r="D1" i="3" s="1"/>
  <c r="D19" i="3" l="1"/>
  <c r="E11" i="3"/>
  <c r="F19" i="3" l="1"/>
  <c r="F15" i="5" s="1"/>
  <c r="F13" i="3"/>
  <c r="F11" i="5" s="1"/>
  <c r="E19" i="3"/>
  <c r="E15" i="5" s="1"/>
  <c r="E13" i="3"/>
  <c r="E11" i="5" s="1"/>
  <c r="D15" i="5"/>
  <c r="D13" i="3"/>
  <c r="D11" i="5" s="1"/>
  <c r="F17" i="3"/>
  <c r="F14" i="5" s="1"/>
  <c r="E17" i="3"/>
  <c r="E14" i="5" s="1"/>
  <c r="D17" i="3"/>
  <c r="D14" i="5" s="1"/>
  <c r="F11" i="3" l="1"/>
  <c r="F10" i="5" s="1"/>
  <c r="E16" i="3"/>
  <c r="E10" i="3"/>
  <c r="E9" i="5" s="1"/>
  <c r="E2" i="3"/>
  <c r="E10" i="5"/>
  <c r="D11" i="3"/>
  <c r="D10" i="5" s="1"/>
  <c r="E3" i="3"/>
  <c r="F3" i="3"/>
  <c r="D3" i="3"/>
  <c r="F16" i="3"/>
  <c r="D16" i="3"/>
  <c r="D13" i="5" s="1"/>
  <c r="F10" i="3"/>
  <c r="F9" i="5" s="1"/>
  <c r="D10" i="3"/>
  <c r="D9" i="5" s="1"/>
  <c r="F2" i="3"/>
  <c r="F3" i="5" s="1"/>
  <c r="D3" i="5"/>
  <c r="F7" i="3" l="1"/>
  <c r="F7" i="5" s="1"/>
  <c r="F4" i="5"/>
  <c r="E7" i="3"/>
  <c r="E7" i="5" s="1"/>
  <c r="E4" i="5"/>
  <c r="D7" i="3"/>
  <c r="D7" i="5" s="1"/>
  <c r="D4" i="5"/>
  <c r="E15" i="3"/>
  <c r="E12" i="5" s="1"/>
  <c r="E13" i="5"/>
  <c r="F15" i="3"/>
  <c r="F12" i="5" s="1"/>
  <c r="F13" i="5"/>
  <c r="E6" i="3"/>
  <c r="E6" i="5" s="1"/>
  <c r="E3" i="5"/>
  <c r="F1" i="3"/>
  <c r="F2" i="5" s="1"/>
  <c r="E9" i="3"/>
  <c r="E8" i="5" s="1"/>
  <c r="D2" i="5"/>
  <c r="E1" i="3"/>
  <c r="E2" i="5" s="1"/>
  <c r="F9" i="3"/>
  <c r="F8" i="5" s="1"/>
  <c r="D9" i="3"/>
  <c r="D8" i="5" s="1"/>
  <c r="D15" i="3"/>
  <c r="D12" i="5" s="1"/>
  <c r="D6" i="3"/>
  <c r="F6" i="3"/>
  <c r="F5" i="3" l="1"/>
  <c r="F5" i="5" s="1"/>
  <c r="F6" i="5"/>
  <c r="D5" i="3"/>
  <c r="D5" i="5" s="1"/>
  <c r="D6" i="5"/>
  <c r="E5" i="3"/>
  <c r="E5" i="5" s="1"/>
</calcChain>
</file>

<file path=xl/sharedStrings.xml><?xml version="1.0" encoding="utf-8"?>
<sst xmlns="http://schemas.openxmlformats.org/spreadsheetml/2006/main" count="75" uniqueCount="49">
  <si>
    <t>Сумма оплаты в 2022</t>
  </si>
  <si>
    <t>Закупка для СМСП</t>
  </si>
  <si>
    <t>Закупка-исключение</t>
  </si>
  <si>
    <t>Статус поставщика</t>
  </si>
  <si>
    <t>Среднее</t>
  </si>
  <si>
    <t>Самозанятый</t>
  </si>
  <si>
    <t>да</t>
  </si>
  <si>
    <t>нет</t>
  </si>
  <si>
    <t>Позиция 1</t>
  </si>
  <si>
    <t>Позиция 2</t>
  </si>
  <si>
    <t>Позиция 3</t>
  </si>
  <si>
    <t>Позиция 4</t>
  </si>
  <si>
    <t>Позиция 5</t>
  </si>
  <si>
    <t>Позиция 6</t>
  </si>
  <si>
    <t>Всего</t>
  </si>
  <si>
    <t>Размещено в ЕИС</t>
  </si>
  <si>
    <t>Не размещено в ЕИС</t>
  </si>
  <si>
    <t>Количество договоров</t>
  </si>
  <si>
    <t>Сумма оплат в 2022</t>
  </si>
  <si>
    <t>Договоры, не размещенные в ЕИС</t>
  </si>
  <si>
    <t>Цена договоров, заключенных в 2022</t>
  </si>
  <si>
    <t>Договоры-исключения</t>
  </si>
  <si>
    <t>субъектами малого предпринимательства (в т.ч. с микропредприятиями)</t>
  </si>
  <si>
    <t>субъектами среднего предпринимательства</t>
  </si>
  <si>
    <t>с самозанятыми</t>
  </si>
  <si>
    <t>Договоры по закупкам для СМСП, заключенные:</t>
  </si>
  <si>
    <t>Договоры по закупкам на общих основаниях, заключенные:</t>
  </si>
  <si>
    <t xml:space="preserve"> </t>
  </si>
  <si>
    <t>Малое</t>
  </si>
  <si>
    <t>Микро</t>
  </si>
  <si>
    <t>Не субъект</t>
  </si>
  <si>
    <t>Номер договора</t>
  </si>
  <si>
    <t>Дата договора</t>
  </si>
  <si>
    <t>Сумма договора</t>
  </si>
  <si>
    <t>№п/п</t>
  </si>
  <si>
    <t>Наименование показателя</t>
  </si>
  <si>
    <t xml:space="preserve">Общий стоимостной объем договоров, заключенных заказчиком по результатам закупок </t>
  </si>
  <si>
    <t>Количество договоров, заключенных заказчиком по результатам закупок 
в отчетном году (единиц)</t>
  </si>
  <si>
    <t>Количество договоров, срок исполнения которых превышает один календарный год, заключенных в предыдущие отчетные периоды 
(единиц)</t>
  </si>
  <si>
    <t>Стоимостной объем оплаты в отчетном году (тыс. рублей)</t>
  </si>
  <si>
    <t>Всего заключено договоров по результатам закупок</t>
  </si>
  <si>
    <t>Всего заключено договоров с субъектами малого и среднего предпринимательства по результатам проведения торгов, иных способов закупки, предусмотренных положением о закупке, утвержденным заказчиком в соответствии  с Федеральным законом "О закупках товаров, работ, услуг отдельными видами юридических лиц" (далее - положение о закупке), участниками которых являются любые лица, указанные в части 5 статьи 3 Федерального закона "О закупках товаров, работ, услуг отдельными видами юридических лиц", в том числе субъекты малого и среднего предпринимательства</t>
  </si>
  <si>
    <t>Всего заключено договоров за вычетом договоров, заключенных по результатам закупок, указанных в абзацах третьем - тридцатом позиции 1 настоящей формы, не включающих договоры, заключенные поставщиками (исполнителями, подрядчиками) непосредственно с субъектами малого и среднего предпринимательства в целях исполнения договоров, заключенных с заказчиком по результатам проведения торгов, иных способов закупки, предусмотренных положением о закупке,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</t>
  </si>
  <si>
    <t>Всего заключено договоров с субъектами малого предпринимательства (в том числе с субъектами малого предпринимательства, относящимися к микропредприятиям) по результатам проведения торгов, иных способов закупки, предусмотренных положением о закупке, участниками которых являются любые лица, указанные в части 5 статьи 3 Федерального закона О закупках товаров, работ, услуг отдельными видами юридических лиц, в том числе субъекты малого и среднего предпринимательства</t>
  </si>
  <si>
    <t>Всего заключено договоров с субъектами малого и среднего предпринимательства по результатам проведения торгов, иных способов закупки, предусмотренных положением о закупке, в которых участниками закупок являются только субъекты малого и среднего предпринимательства</t>
  </si>
  <si>
    <t>Всего заключено договоров с субъектами малого предпринимательства (в том числе с субъектами малого предпринимательства, относящимися к микропредприятиям) по результатам проведения торгов, иных способов закупки, предусмотренных положением о закупке, в которых участниками закупок являются только субъекты малого и среднего предпринимательства</t>
  </si>
  <si>
    <t>По договорам, размещенным в ЕИС</t>
  </si>
  <si>
    <t>По договорам, не размещенным в ЕИС</t>
  </si>
  <si>
    <t>В РУБЛЯХ, не в тысячах рублей!!!!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</si>
</sst>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00"/>
    <numFmt numFmtId="166" formatCode="#,##0.0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" fontId="0" fillId="0" borderId="0" xfId="0" applyNumberFormat="1"/>
    <xf numFmtId="17" fontId="0" fillId="0" borderId="0" xfId="0" applyNumberFormat="1"/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/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0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2">
    <cellStyle name="Обычный" xfId="0" builtinId="0"/>
    <cellStyle name="Обычный 2" xfId="1" xr:uid="{1BAE067C-173D-4597-9238-5D6B488CD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8;&#1080;&#1103;/Downloads/&#1044;&#1083;&#1103;%20&#1086;&#1090;&#1095;&#1077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говоры из ЕИС"/>
      <sheetName val="Договоры не из ЕИС"/>
      <sheetName val="Расчеты"/>
    </sheetNames>
    <sheetDataSet>
      <sheetData sheetId="0">
        <row r="7">
          <cell r="L7" t="str">
            <v>да</v>
          </cell>
        </row>
        <row r="8">
          <cell r="L8" t="str">
            <v>нет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C115-D005-495B-8E6A-FAA47F73411A}">
  <dimension ref="A1:H15"/>
  <sheetViews>
    <sheetView tabSelected="1" workbookViewId="0">
      <selection activeCell="K5" sqref="K5"/>
    </sheetView>
  </sheetViews>
  <sheetFormatPr defaultRowHeight="15" x14ac:dyDescent="0.25"/>
  <cols>
    <col min="1" max="1" width="7.42578125" style="11" customWidth="1"/>
    <col min="2" max="2" width="54.5703125" customWidth="1"/>
    <col min="3" max="3" width="31" customWidth="1"/>
    <col min="4" max="4" width="18.28515625" customWidth="1"/>
    <col min="5" max="5" width="18.5703125" customWidth="1"/>
    <col min="6" max="6" width="18" customWidth="1"/>
    <col min="7" max="7" width="19.28515625" customWidth="1"/>
  </cols>
  <sheetData>
    <row r="1" spans="1:8" ht="150" x14ac:dyDescent="0.25">
      <c r="A1" s="7" t="s">
        <v>34</v>
      </c>
      <c r="B1" s="32" t="s">
        <v>35</v>
      </c>
      <c r="C1" s="32"/>
      <c r="D1" s="7" t="s">
        <v>36</v>
      </c>
      <c r="E1" s="7" t="s">
        <v>37</v>
      </c>
      <c r="F1" s="7" t="s">
        <v>39</v>
      </c>
      <c r="G1" s="7" t="s">
        <v>38</v>
      </c>
      <c r="H1" s="14"/>
    </row>
    <row r="2" spans="1:8" ht="15" customHeight="1" x14ac:dyDescent="0.25">
      <c r="A2" s="31">
        <v>1</v>
      </c>
      <c r="B2" s="33" t="s">
        <v>40</v>
      </c>
      <c r="C2" s="7" t="s">
        <v>14</v>
      </c>
      <c r="D2" s="18">
        <f>Расчеты!D1/1000</f>
        <v>0</v>
      </c>
      <c r="E2" s="23">
        <f>Расчеты!E1</f>
        <v>0</v>
      </c>
      <c r="F2" s="18">
        <f>Расчеты!F1/1000</f>
        <v>0</v>
      </c>
      <c r="G2" s="6"/>
    </row>
    <row r="3" spans="1:8" ht="30" x14ac:dyDescent="0.25">
      <c r="A3" s="31"/>
      <c r="B3" s="33"/>
      <c r="C3" s="7" t="s">
        <v>46</v>
      </c>
      <c r="D3" s="18">
        <f>Расчеты!D2/1000</f>
        <v>0</v>
      </c>
      <c r="E3" s="23">
        <f>Расчеты!E2</f>
        <v>0</v>
      </c>
      <c r="F3" s="18">
        <f>Расчеты!F2/1000</f>
        <v>0</v>
      </c>
      <c r="G3" s="6"/>
    </row>
    <row r="4" spans="1:8" ht="30" x14ac:dyDescent="0.25">
      <c r="A4" s="31"/>
      <c r="B4" s="33"/>
      <c r="C4" s="7" t="s">
        <v>47</v>
      </c>
      <c r="D4" s="18">
        <f>Расчеты!D3/1000</f>
        <v>0</v>
      </c>
      <c r="E4" s="23">
        <f>Расчеты!E3</f>
        <v>0</v>
      </c>
      <c r="F4" s="18">
        <f>Расчеты!F3/1000</f>
        <v>0</v>
      </c>
      <c r="G4" s="6"/>
    </row>
    <row r="5" spans="1:8" ht="79.5" customHeight="1" x14ac:dyDescent="0.25">
      <c r="A5" s="31">
        <v>2</v>
      </c>
      <c r="B5" s="30" t="s">
        <v>42</v>
      </c>
      <c r="C5" s="7" t="s">
        <v>14</v>
      </c>
      <c r="D5" s="24">
        <f>Расчеты!D5/1000</f>
        <v>0</v>
      </c>
      <c r="E5" s="25">
        <f>Расчеты!E5</f>
        <v>0</v>
      </c>
      <c r="F5" s="24">
        <f>Расчеты!F5/1000</f>
        <v>0</v>
      </c>
      <c r="G5" s="6"/>
    </row>
    <row r="6" spans="1:8" ht="63" customHeight="1" x14ac:dyDescent="0.25">
      <c r="A6" s="31"/>
      <c r="B6" s="30"/>
      <c r="C6" s="7" t="s">
        <v>46</v>
      </c>
      <c r="D6" s="24">
        <f>Расчеты!D6/1000</f>
        <v>0</v>
      </c>
      <c r="E6" s="25">
        <f>Расчеты!E6</f>
        <v>0</v>
      </c>
      <c r="F6" s="24">
        <f>Расчеты!F6/1000</f>
        <v>0</v>
      </c>
      <c r="G6" s="6"/>
    </row>
    <row r="7" spans="1:8" ht="69.75" customHeight="1" x14ac:dyDescent="0.25">
      <c r="A7" s="31"/>
      <c r="B7" s="30"/>
      <c r="C7" s="7" t="s">
        <v>47</v>
      </c>
      <c r="D7" s="24">
        <f>Расчеты!D7/1000</f>
        <v>0</v>
      </c>
      <c r="E7" s="25">
        <f>Расчеты!E7</f>
        <v>0</v>
      </c>
      <c r="F7" s="24">
        <f>Расчеты!F7/1000</f>
        <v>0</v>
      </c>
      <c r="G7" s="6"/>
    </row>
    <row r="8" spans="1:8" ht="66" customHeight="1" x14ac:dyDescent="0.25">
      <c r="A8" s="31">
        <v>3</v>
      </c>
      <c r="B8" s="30" t="s">
        <v>41</v>
      </c>
      <c r="C8" s="7" t="s">
        <v>14</v>
      </c>
      <c r="D8" s="18">
        <f>Расчеты!D9/1000</f>
        <v>0</v>
      </c>
      <c r="E8" s="23">
        <f>Расчеты!E9</f>
        <v>0</v>
      </c>
      <c r="F8" s="18">
        <f>Расчеты!F9/1000</f>
        <v>0</v>
      </c>
      <c r="G8" s="6"/>
    </row>
    <row r="9" spans="1:8" ht="48" customHeight="1" x14ac:dyDescent="0.25">
      <c r="A9" s="31"/>
      <c r="B9" s="30"/>
      <c r="C9" s="7" t="s">
        <v>46</v>
      </c>
      <c r="D9" s="18">
        <f>Расчеты!D10/1000</f>
        <v>0</v>
      </c>
      <c r="E9" s="23">
        <f>Расчеты!E10</f>
        <v>0</v>
      </c>
      <c r="F9" s="18">
        <f>Расчеты!F10/1000</f>
        <v>0</v>
      </c>
      <c r="G9" s="6"/>
    </row>
    <row r="10" spans="1:8" ht="48" customHeight="1" x14ac:dyDescent="0.25">
      <c r="A10" s="31"/>
      <c r="B10" s="30"/>
      <c r="C10" s="7" t="s">
        <v>47</v>
      </c>
      <c r="D10" s="18">
        <f>Расчеты!D11/1000</f>
        <v>0</v>
      </c>
      <c r="E10" s="23">
        <f>Расчеты!E11</f>
        <v>0</v>
      </c>
      <c r="F10" s="18">
        <f>Расчеты!F11/1000</f>
        <v>0</v>
      </c>
      <c r="G10" s="6"/>
    </row>
    <row r="11" spans="1:8" ht="150" x14ac:dyDescent="0.25">
      <c r="A11" s="15">
        <v>4</v>
      </c>
      <c r="B11" s="16" t="s">
        <v>43</v>
      </c>
      <c r="C11" s="7" t="s">
        <v>14</v>
      </c>
      <c r="D11" s="18">
        <f>Расчеты!D13/1000</f>
        <v>0</v>
      </c>
      <c r="E11" s="23">
        <f>Расчеты!E13</f>
        <v>0</v>
      </c>
      <c r="F11" s="18">
        <f>Расчеты!F13/1000</f>
        <v>0</v>
      </c>
      <c r="G11" s="6"/>
    </row>
    <row r="12" spans="1:8" ht="34.5" customHeight="1" x14ac:dyDescent="0.25">
      <c r="A12" s="31">
        <v>5</v>
      </c>
      <c r="B12" s="30" t="s">
        <v>44</v>
      </c>
      <c r="C12" s="7" t="s">
        <v>14</v>
      </c>
      <c r="D12" s="18">
        <f>Расчеты!D15/1000</f>
        <v>0</v>
      </c>
      <c r="E12" s="23">
        <f>Расчеты!E15</f>
        <v>0</v>
      </c>
      <c r="F12" s="18">
        <f>Расчеты!F15/1000</f>
        <v>0</v>
      </c>
      <c r="G12" s="6"/>
    </row>
    <row r="13" spans="1:8" ht="30.75" customHeight="1" x14ac:dyDescent="0.25">
      <c r="A13" s="31"/>
      <c r="B13" s="30"/>
      <c r="C13" s="7" t="s">
        <v>46</v>
      </c>
      <c r="D13" s="18">
        <f>Расчеты!D16/1000</f>
        <v>0</v>
      </c>
      <c r="E13" s="23">
        <f>Расчеты!E16</f>
        <v>0</v>
      </c>
      <c r="F13" s="18">
        <f>Расчеты!F16/1000</f>
        <v>0</v>
      </c>
      <c r="G13" s="6"/>
    </row>
    <row r="14" spans="1:8" ht="33.75" customHeight="1" x14ac:dyDescent="0.25">
      <c r="A14" s="31"/>
      <c r="B14" s="30"/>
      <c r="C14" s="7" t="s">
        <v>47</v>
      </c>
      <c r="D14" s="18">
        <f>Расчеты!D17/1000</f>
        <v>0</v>
      </c>
      <c r="E14" s="23">
        <f>Расчеты!E17</f>
        <v>0</v>
      </c>
      <c r="F14" s="18">
        <f>Расчеты!F17/1000</f>
        <v>0</v>
      </c>
      <c r="G14" s="6"/>
    </row>
    <row r="15" spans="1:8" ht="105.75" customHeight="1" x14ac:dyDescent="0.25">
      <c r="A15" s="15">
        <v>6</v>
      </c>
      <c r="B15" s="16" t="s">
        <v>45</v>
      </c>
      <c r="C15" s="7" t="s">
        <v>14</v>
      </c>
      <c r="D15" s="18">
        <f>Расчеты!D19/1000</f>
        <v>0</v>
      </c>
      <c r="E15" s="23">
        <f>Расчеты!E19</f>
        <v>0</v>
      </c>
      <c r="F15" s="18">
        <f>Расчеты!F19/1000</f>
        <v>0</v>
      </c>
      <c r="G15" s="6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B12:B14"/>
    <mergeCell ref="A12:A14"/>
    <mergeCell ref="B1:C1"/>
    <mergeCell ref="B2:B4"/>
    <mergeCell ref="B5:B7"/>
    <mergeCell ref="B8:B10"/>
    <mergeCell ref="A8:A10"/>
    <mergeCell ref="A5:A7"/>
    <mergeCell ref="A2:A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opLeftCell="D1" workbookViewId="0">
      <selection activeCell="E2" sqref="E2"/>
    </sheetView>
  </sheetViews>
  <sheetFormatPr defaultRowHeight="15" x14ac:dyDescent="0.25"/>
  <cols>
    <col min="1" max="1" width="26.42578125" customWidth="1"/>
    <col min="2" max="2" width="18.28515625" customWidth="1"/>
    <col min="3" max="3" width="27.7109375" customWidth="1"/>
    <col min="4" max="4" width="27.7109375" style="4" customWidth="1"/>
    <col min="5" max="5" width="27" customWidth="1"/>
    <col min="6" max="6" width="27.5703125" customWidth="1"/>
    <col min="7" max="7" width="27.5703125" style="2" customWidth="1"/>
    <col min="8" max="8" width="129.85546875" customWidth="1"/>
  </cols>
  <sheetData>
    <row r="1" spans="1:9" x14ac:dyDescent="0.25">
      <c r="A1" s="11" t="s">
        <v>31</v>
      </c>
      <c r="B1" s="11" t="s">
        <v>32</v>
      </c>
      <c r="C1" s="11" t="s">
        <v>33</v>
      </c>
      <c r="D1" s="12" t="s">
        <v>0</v>
      </c>
      <c r="E1" s="11" t="s">
        <v>3</v>
      </c>
      <c r="F1" s="11" t="s">
        <v>1</v>
      </c>
      <c r="G1" s="13" t="s">
        <v>2</v>
      </c>
    </row>
    <row r="2" spans="1:9" x14ac:dyDescent="0.25">
      <c r="B2" s="1"/>
      <c r="C2" s="21"/>
      <c r="I2" t="s">
        <v>29</v>
      </c>
    </row>
    <row r="3" spans="1:9" x14ac:dyDescent="0.25">
      <c r="B3" s="1"/>
      <c r="C3" s="21"/>
      <c r="I3" t="s">
        <v>28</v>
      </c>
    </row>
    <row r="4" spans="1:9" x14ac:dyDescent="0.25">
      <c r="B4" s="1"/>
      <c r="C4" s="21"/>
      <c r="I4" t="s">
        <v>4</v>
      </c>
    </row>
    <row r="5" spans="1:9" x14ac:dyDescent="0.25">
      <c r="B5" s="1"/>
      <c r="C5" s="21"/>
      <c r="I5" t="s">
        <v>5</v>
      </c>
    </row>
    <row r="6" spans="1:9" x14ac:dyDescent="0.25">
      <c r="B6" s="1"/>
      <c r="C6" s="21"/>
      <c r="I6" t="s">
        <v>30</v>
      </c>
    </row>
    <row r="7" spans="1:9" x14ac:dyDescent="0.25">
      <c r="B7" s="1"/>
      <c r="C7" s="21"/>
      <c r="I7" t="s">
        <v>6</v>
      </c>
    </row>
    <row r="8" spans="1:9" x14ac:dyDescent="0.25">
      <c r="B8" s="1"/>
      <c r="C8" s="21"/>
      <c r="I8" t="s">
        <v>7</v>
      </c>
    </row>
    <row r="9" spans="1:9" x14ac:dyDescent="0.25">
      <c r="B9" s="1"/>
      <c r="C9" s="21"/>
    </row>
    <row r="10" spans="1:9" x14ac:dyDescent="0.25">
      <c r="B10" s="1"/>
      <c r="C10" s="21"/>
    </row>
    <row r="11" spans="1:9" x14ac:dyDescent="0.25">
      <c r="B11" s="1"/>
      <c r="C11" s="21"/>
    </row>
    <row r="12" spans="1:9" x14ac:dyDescent="0.25">
      <c r="B12" s="1"/>
      <c r="C12" s="21"/>
    </row>
    <row r="13" spans="1:9" x14ac:dyDescent="0.25">
      <c r="B13" s="1"/>
      <c r="C13" s="21"/>
    </row>
    <row r="14" spans="1:9" x14ac:dyDescent="0.25">
      <c r="B14" s="1"/>
      <c r="C14" s="21"/>
    </row>
    <row r="15" spans="1:9" x14ac:dyDescent="0.25">
      <c r="B15" s="1"/>
      <c r="C15" s="21"/>
    </row>
    <row r="16" spans="1:9" x14ac:dyDescent="0.25">
      <c r="B16" s="1"/>
      <c r="C16" s="21"/>
    </row>
    <row r="17" spans="1:4" x14ac:dyDescent="0.25">
      <c r="B17" s="1"/>
      <c r="C17" s="21"/>
    </row>
    <row r="18" spans="1:4" x14ac:dyDescent="0.25">
      <c r="B18" s="1"/>
      <c r="C18" s="21"/>
    </row>
    <row r="19" spans="1:4" x14ac:dyDescent="0.25">
      <c r="B19" s="1"/>
      <c r="C19" s="21"/>
    </row>
    <row r="20" spans="1:4" x14ac:dyDescent="0.25">
      <c r="A20" s="22"/>
      <c r="B20" s="1"/>
      <c r="C20" s="21"/>
    </row>
    <row r="22" spans="1:4" x14ac:dyDescent="0.25">
      <c r="C22" s="3"/>
    </row>
    <row r="23" spans="1:4" x14ac:dyDescent="0.25">
      <c r="D23"/>
    </row>
    <row r="24" spans="1:4" x14ac:dyDescent="0.25">
      <c r="D24"/>
    </row>
    <row r="25" spans="1:4" x14ac:dyDescent="0.25">
      <c r="D25"/>
    </row>
    <row r="26" spans="1:4" x14ac:dyDescent="0.25">
      <c r="D26"/>
    </row>
    <row r="27" spans="1:4" x14ac:dyDescent="0.25">
      <c r="D27"/>
    </row>
    <row r="28" spans="1:4" x14ac:dyDescent="0.25">
      <c r="D28"/>
    </row>
    <row r="29" spans="1:4" x14ac:dyDescent="0.25">
      <c r="C29" s="5"/>
    </row>
    <row r="30" spans="1:4" x14ac:dyDescent="0.25">
      <c r="C30" s="5"/>
    </row>
    <row r="31" spans="1:4" x14ac:dyDescent="0.25">
      <c r="C31" s="5"/>
    </row>
    <row r="32" spans="1:4" x14ac:dyDescent="0.25">
      <c r="C32" s="5"/>
    </row>
    <row r="33" spans="3:3" x14ac:dyDescent="0.25">
      <c r="C33" s="5"/>
    </row>
    <row r="34" spans="3:3" x14ac:dyDescent="0.25">
      <c r="C34" s="5"/>
    </row>
    <row r="35" spans="3:3" x14ac:dyDescent="0.25">
      <c r="C35" s="3"/>
    </row>
    <row r="36" spans="3:3" x14ac:dyDescent="0.25">
      <c r="C36" s="3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  <row r="41" spans="3:3" x14ac:dyDescent="0.25">
      <c r="C41" s="3"/>
    </row>
    <row r="42" spans="3:3" x14ac:dyDescent="0.25">
      <c r="C42" s="3"/>
    </row>
    <row r="43" spans="3:3" x14ac:dyDescent="0.25">
      <c r="C43" s="3"/>
    </row>
    <row r="44" spans="3:3" x14ac:dyDescent="0.25">
      <c r="C44" s="3"/>
    </row>
    <row r="45" spans="3:3" x14ac:dyDescent="0.25">
      <c r="C45" s="3"/>
    </row>
    <row r="46" spans="3:3" x14ac:dyDescent="0.25">
      <c r="C46" s="3"/>
    </row>
    <row r="47" spans="3:3" x14ac:dyDescent="0.25">
      <c r="C47" s="3"/>
    </row>
    <row r="48" spans="3:3" x14ac:dyDescent="0.25">
      <c r="C48" s="3"/>
    </row>
    <row r="49" spans="3:3" x14ac:dyDescent="0.25">
      <c r="C49" s="3"/>
    </row>
    <row r="50" spans="3:3" x14ac:dyDescent="0.25">
      <c r="C50" s="3"/>
    </row>
  </sheetData>
  <autoFilter ref="A1:I20" xr:uid="{21941F10-06EB-4B62-A22D-8C0DD8534093}"/>
  <dataValidations count="4">
    <dataValidation type="list" allowBlank="1" showInputMessage="1" showErrorMessage="1" sqref="E1149:E1152" xr:uid="{00000000-0002-0000-0000-000000000000}">
      <formula1>Статус_поставщика</formula1>
    </dataValidation>
    <dataValidation type="list" allowBlank="1" showInputMessage="1" showErrorMessage="1" sqref="F2:F1142 G1002:G1138" xr:uid="{00000000-0002-0000-0000-000001000000}">
      <formula1>да</formula1>
    </dataValidation>
    <dataValidation type="list" allowBlank="1" showInputMessage="1" showErrorMessage="1" sqref="E2:E1001" xr:uid="{F9AC8D85-7C2B-4A83-B245-A4ED7DDB77B2}">
      <formula1>Субъект</formula1>
    </dataValidation>
    <dataValidation type="list" allowBlank="1" showInputMessage="1" showErrorMessage="1" sqref="G2:G1001" xr:uid="{8CA6FA91-B952-4158-BFF5-9A0EE99C98BF}">
      <formula1>Согласие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4571-E025-4BF9-AEB6-CFA3589926B8}">
  <dimension ref="A1:D11"/>
  <sheetViews>
    <sheetView workbookViewId="0">
      <selection activeCell="B2" sqref="B2:C2"/>
    </sheetView>
  </sheetViews>
  <sheetFormatPr defaultRowHeight="15" x14ac:dyDescent="0.25"/>
  <cols>
    <col min="1" max="1" width="69" customWidth="1"/>
    <col min="2" max="2" width="18" customWidth="1"/>
    <col min="3" max="3" width="22.7109375" customWidth="1"/>
    <col min="4" max="4" width="20.140625" customWidth="1"/>
    <col min="5" max="5" width="54.7109375" customWidth="1"/>
  </cols>
  <sheetData>
    <row r="1" spans="1:4" ht="45" x14ac:dyDescent="0.25">
      <c r="A1" s="17" t="s">
        <v>48</v>
      </c>
      <c r="B1" s="7" t="s">
        <v>20</v>
      </c>
      <c r="C1" s="7" t="s">
        <v>17</v>
      </c>
      <c r="D1" s="7" t="s">
        <v>18</v>
      </c>
    </row>
    <row r="2" spans="1:4" x14ac:dyDescent="0.25">
      <c r="A2" s="6" t="s">
        <v>19</v>
      </c>
      <c r="B2" s="26"/>
      <c r="C2" s="29"/>
      <c r="D2" s="26"/>
    </row>
    <row r="3" spans="1:4" x14ac:dyDescent="0.25">
      <c r="A3" s="6" t="s">
        <v>21</v>
      </c>
      <c r="B3" s="26"/>
      <c r="C3" s="27"/>
      <c r="D3" s="26"/>
    </row>
    <row r="4" spans="1:4" x14ac:dyDescent="0.25">
      <c r="A4" s="6" t="s">
        <v>26</v>
      </c>
      <c r="B4" s="26"/>
      <c r="C4" s="27"/>
      <c r="D4" s="26"/>
    </row>
    <row r="5" spans="1:4" x14ac:dyDescent="0.25">
      <c r="A5" s="10" t="s">
        <v>22</v>
      </c>
      <c r="B5" s="28"/>
      <c r="C5" s="28"/>
      <c r="D5" s="28"/>
    </row>
    <row r="6" spans="1:4" x14ac:dyDescent="0.25">
      <c r="A6" s="10" t="s">
        <v>23</v>
      </c>
      <c r="B6" s="28"/>
      <c r="C6" s="27"/>
      <c r="D6" s="28"/>
    </row>
    <row r="7" spans="1:4" x14ac:dyDescent="0.25">
      <c r="A7" s="10" t="s">
        <v>24</v>
      </c>
      <c r="B7" s="9"/>
      <c r="C7" s="8"/>
      <c r="D7" s="9"/>
    </row>
    <row r="8" spans="1:4" x14ac:dyDescent="0.25">
      <c r="A8" s="6" t="s">
        <v>25</v>
      </c>
      <c r="B8" s="9"/>
      <c r="C8" s="8"/>
      <c r="D8" s="9"/>
    </row>
    <row r="9" spans="1:4" x14ac:dyDescent="0.25">
      <c r="A9" s="10" t="s">
        <v>22</v>
      </c>
      <c r="B9" s="9"/>
      <c r="C9" s="8"/>
      <c r="D9" s="9"/>
    </row>
    <row r="10" spans="1:4" x14ac:dyDescent="0.25">
      <c r="A10" s="10" t="s">
        <v>23</v>
      </c>
      <c r="B10" s="9"/>
      <c r="C10" s="8"/>
      <c r="D10" s="9"/>
    </row>
    <row r="11" spans="1:4" x14ac:dyDescent="0.25">
      <c r="A11" s="10" t="s">
        <v>24</v>
      </c>
      <c r="B11" s="9"/>
      <c r="C11" s="8"/>
      <c r="D11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07E7-FB2E-4867-96AC-8952512364D8}">
  <dimension ref="A1:F19"/>
  <sheetViews>
    <sheetView workbookViewId="0">
      <selection activeCell="D3" sqref="D3"/>
    </sheetView>
  </sheetViews>
  <sheetFormatPr defaultRowHeight="15" x14ac:dyDescent="0.25"/>
  <cols>
    <col min="1" max="1" width="9.140625" customWidth="1"/>
    <col min="3" max="3" width="31.42578125" customWidth="1"/>
    <col min="4" max="4" width="12.42578125" customWidth="1"/>
    <col min="5" max="5" width="15.5703125" customWidth="1"/>
    <col min="6" max="6" width="12.140625" customWidth="1"/>
    <col min="7" max="7" width="12.7109375" customWidth="1"/>
  </cols>
  <sheetData>
    <row r="1" spans="1:6" x14ac:dyDescent="0.25">
      <c r="A1" t="s">
        <v>8</v>
      </c>
      <c r="C1" t="s">
        <v>14</v>
      </c>
      <c r="D1" s="19">
        <f>D2+D3</f>
        <v>0</v>
      </c>
      <c r="E1" s="11">
        <f t="shared" ref="E1:F1" si="0">E2+E3</f>
        <v>0</v>
      </c>
      <c r="F1" s="19">
        <f t="shared" si="0"/>
        <v>0</v>
      </c>
    </row>
    <row r="2" spans="1:6" x14ac:dyDescent="0.25">
      <c r="C2" t="s">
        <v>15</v>
      </c>
      <c r="D2" s="19">
        <f>SUMIF('Договоры из ЕИС'!C2:C1001,"&gt;0",'Договоры из ЕИС'!C2:C1001)</f>
        <v>0</v>
      </c>
      <c r="E2" s="11">
        <f>COUNTIF('Договоры из ЕИС'!C2:C1001,"&gt;0")</f>
        <v>0</v>
      </c>
      <c r="F2" s="19">
        <f>SUMIF('Договоры из ЕИС'!D2:D1001,"&gt;0",'Договоры из ЕИС'!D2:D1001)</f>
        <v>0</v>
      </c>
    </row>
    <row r="3" spans="1:6" x14ac:dyDescent="0.25">
      <c r="C3" t="s">
        <v>16</v>
      </c>
      <c r="D3" s="19">
        <f>'Договоры не из ЕИС'!B2</f>
        <v>0</v>
      </c>
      <c r="E3" s="11">
        <f>'Договоры не из ЕИС'!C2</f>
        <v>0</v>
      </c>
      <c r="F3" s="19">
        <f>'Договоры не из ЕИС'!D2</f>
        <v>0</v>
      </c>
    </row>
    <row r="4" spans="1:6" x14ac:dyDescent="0.25">
      <c r="D4" s="19"/>
      <c r="E4" s="11"/>
      <c r="F4" s="19"/>
    </row>
    <row r="5" spans="1:6" x14ac:dyDescent="0.25">
      <c r="A5" t="s">
        <v>9</v>
      </c>
      <c r="C5" t="s">
        <v>14</v>
      </c>
      <c r="D5" s="19">
        <f>D6+D7</f>
        <v>0</v>
      </c>
      <c r="E5" s="11">
        <f t="shared" ref="E5" si="1">E6+E7</f>
        <v>0</v>
      </c>
      <c r="F5" s="19">
        <f t="shared" ref="F5" si="2">F6+F7</f>
        <v>0</v>
      </c>
    </row>
    <row r="6" spans="1:6" x14ac:dyDescent="0.25">
      <c r="C6" t="s">
        <v>15</v>
      </c>
      <c r="D6" s="19">
        <f>D2-SUMIFS('Договоры из ЕИС'!C2:C1001,'Договоры из ЕИС'!G2:G1001,"да")</f>
        <v>0</v>
      </c>
      <c r="E6" s="13">
        <f>E2-COUNTIF('Договоры из ЕИС'!G2:G1001,"да")</f>
        <v>0</v>
      </c>
      <c r="F6" s="19">
        <f>F2-SUMIFS('Договоры из ЕИС'!D2:D1001,'Договоры из ЕИС'!G2:G1001,"да")</f>
        <v>0</v>
      </c>
    </row>
    <row r="7" spans="1:6" x14ac:dyDescent="0.25">
      <c r="C7" t="s">
        <v>16</v>
      </c>
      <c r="D7" s="19">
        <f>D3-'Договоры не из ЕИС'!B3</f>
        <v>0</v>
      </c>
      <c r="E7" s="11">
        <f>E3-'Договоры не из ЕИС'!C3</f>
        <v>0</v>
      </c>
      <c r="F7" s="19">
        <f>F3-'Договоры не из ЕИС'!D3</f>
        <v>0</v>
      </c>
    </row>
    <row r="8" spans="1:6" x14ac:dyDescent="0.25">
      <c r="D8" s="19"/>
      <c r="E8" s="11" t="s">
        <v>27</v>
      </c>
      <c r="F8" s="19"/>
    </row>
    <row r="9" spans="1:6" x14ac:dyDescent="0.25">
      <c r="A9" t="s">
        <v>10</v>
      </c>
      <c r="C9" t="s">
        <v>14</v>
      </c>
      <c r="D9" s="19">
        <f>D10+D11</f>
        <v>0</v>
      </c>
      <c r="E9" s="11">
        <f>E10+E11</f>
        <v>0</v>
      </c>
      <c r="F9" s="19">
        <f t="shared" ref="F9" si="3">F10+F11</f>
        <v>0</v>
      </c>
    </row>
    <row r="10" spans="1:6" x14ac:dyDescent="0.25">
      <c r="C10" t="s">
        <v>15</v>
      </c>
      <c r="D10" s="19">
        <f>SUMIFS('Договоры из ЕИС'!C2:C1001,'Договоры из ЕИС'!E2:E1001,"микро",'Договоры из ЕИС'!F2:F1001,"нет")+SUMIFS('Договоры из ЕИС'!C2:C1001,'Договоры из ЕИС'!E2:E1001,"малое",'Договоры из ЕИС'!F2:F1001,"нет")+SUMIFS('Договоры из ЕИС'!C2:C1001,'Договоры из ЕИС'!E2:E1001,"среднее",'Договоры из ЕИС'!F2:F1001,"нет")+SUMIFS('Договоры из ЕИС'!C2:C1001,'Договоры из ЕИС'!E2:E1001,"самозанятый",'Договоры из ЕИС'!F2:F1001,"нет")</f>
        <v>0</v>
      </c>
      <c r="E10" s="11">
        <f>COUNTIFS('Договоры из ЕИС'!F2:F1001,"нет",'Договоры из ЕИС'!E2:E1001,"малое")+COUNTIFS('Договоры из ЕИС'!F2:F1001,"нет",'Договоры из ЕИС'!E2:E1001,"микро")+COUNTIFS('Договоры из ЕИС'!F2:F1001,"нет",'Договоры из ЕИС'!E2:E1001,"среднее")+COUNTIFS('Договоры из ЕИС'!F2:F1001,"нет",'Договоры из ЕИС'!E2:E1001,"самозанятый")</f>
        <v>0</v>
      </c>
      <c r="F10" s="19">
        <f>SUMIFS('Договоры из ЕИС'!D2:D1001,'Договоры из ЕИС'!E2:E1001,"микро",'Договоры из ЕИС'!F2:F1001,"нет")+SUMIFS('Договоры из ЕИС'!D2:D1001,'Договоры из ЕИС'!E2:E1001,"малое",'Договоры из ЕИС'!F2:F1001,"нет")+SUMIFS('Договоры из ЕИС'!D2:D1001,'Договоры из ЕИС'!E2:E1001,"среднее",'Договоры из ЕИС'!F2:F1001,"нет")+SUMIFS('Договоры из ЕИС'!D2:D1001,'Договоры из ЕИС'!E2:E1001,"самозанятый",'Договоры из ЕИС'!F2:F1001,"нет")</f>
        <v>0</v>
      </c>
    </row>
    <row r="11" spans="1:6" x14ac:dyDescent="0.25">
      <c r="C11" t="s">
        <v>16</v>
      </c>
      <c r="D11" s="19">
        <f>'Договоры не из ЕИС'!B5+'Договоры не из ЕИС'!B6+'Договоры не из ЕИС'!B7</f>
        <v>0</v>
      </c>
      <c r="E11" s="11">
        <f>'Договоры не из ЕИС'!C5+'Договоры не из ЕИС'!C6+'Договоры не из ЕИС'!C7</f>
        <v>0</v>
      </c>
      <c r="F11" s="19">
        <f>'Договоры не из ЕИС'!D5+'Договоры не из ЕИС'!D6+'Договоры не из ЕИС'!D7</f>
        <v>0</v>
      </c>
    </row>
    <row r="12" spans="1:6" x14ac:dyDescent="0.25">
      <c r="D12" s="19"/>
      <c r="E12" s="11"/>
      <c r="F12" s="19"/>
    </row>
    <row r="13" spans="1:6" x14ac:dyDescent="0.25">
      <c r="A13" t="s">
        <v>11</v>
      </c>
      <c r="C13" t="s">
        <v>14</v>
      </c>
      <c r="D13" s="19">
        <f>SUMIFS('Договоры из ЕИС'!C2:C1001,'Договоры из ЕИС'!E2:E1001,"микро",'Договоры из ЕИС'!F2:F1001,"нет")+SUMIFS('Договоры из ЕИС'!C2:C1001,'Договоры из ЕИС'!E2:E1001,"малое",'Договоры из ЕИС'!F2:F1001,"нет")+'Договоры не из ЕИС'!B5</f>
        <v>0</v>
      </c>
      <c r="E13" s="20">
        <f>'Договоры не из ЕИС'!C5+COUNTIFS('Договоры из ЕИС'!F2:F1001,"нет",'Договоры из ЕИС'!E2:E1001,"малое")+COUNTIFS('Договоры из ЕИС'!F2:F1001,"нет",'Договоры из ЕИС'!E2:E1001,"микро")</f>
        <v>0</v>
      </c>
      <c r="F13" s="19">
        <f>SUMIFS('Договоры из ЕИС'!D2:D1001,'Договоры из ЕИС'!E2:E1001,"микро",'Договоры из ЕИС'!F2:F1001,"нет")+SUMIFS('Договоры из ЕИС'!D2:D1001,'Договоры из ЕИС'!E2:E1001,"малое",'Договоры из ЕИС'!F2:F1001,"нет")+'Договоры не из ЕИС'!D5</f>
        <v>0</v>
      </c>
    </row>
    <row r="14" spans="1:6" x14ac:dyDescent="0.25">
      <c r="D14" s="19"/>
      <c r="E14" s="11"/>
      <c r="F14" s="19"/>
    </row>
    <row r="15" spans="1:6" x14ac:dyDescent="0.25">
      <c r="A15" t="s">
        <v>12</v>
      </c>
      <c r="C15" t="s">
        <v>14</v>
      </c>
      <c r="D15" s="19">
        <f>D16+D17</f>
        <v>0</v>
      </c>
      <c r="E15" s="11">
        <f t="shared" ref="E15" si="4">E16+E17</f>
        <v>0</v>
      </c>
      <c r="F15" s="19">
        <f t="shared" ref="F15" si="5">F16+F17</f>
        <v>0</v>
      </c>
    </row>
    <row r="16" spans="1:6" x14ac:dyDescent="0.25">
      <c r="C16" t="s">
        <v>15</v>
      </c>
      <c r="D16" s="19">
        <f>SUMIFS('Договоры из ЕИС'!C2:C1001,'Договоры из ЕИС'!E2:E1001,"микро",'Договоры из ЕИС'!F2:F1001,"да")+SUMIFS('Договоры из ЕИС'!C2:C1001,'Договоры из ЕИС'!E2:E1001,"малое",'Договоры из ЕИС'!F2:F1001,"да")+SUMIFS('Договоры из ЕИС'!C2:C1001,'Договоры из ЕИС'!E2:E1001,"среднее",'Договоры из ЕИС'!F2:F1001,"да")+SUMIFS('Договоры из ЕИС'!C2:C1001,'Договоры из ЕИС'!E2:E1001,"самозанятый",'Договоры из ЕИС'!F2:F1001,"да")</f>
        <v>0</v>
      </c>
      <c r="E16" s="11">
        <f>COUNTIFS('Договоры из ЕИС'!F2:F1001,"да",'Договоры из ЕИС'!E2:E1001,"малое")+COUNTIFS('Договоры из ЕИС'!F2:F1001,"да",'Договоры из ЕИС'!E2:E1001,"микро")+COUNTIFS('Договоры из ЕИС'!F2:F1001,"да",'Договоры из ЕИС'!E2:E1001,"среднее")+COUNTIFS('Договоры из ЕИС'!F2:F1001,"да",'Договоры из ЕИС'!E2:E1001,"самозанятый")</f>
        <v>0</v>
      </c>
      <c r="F16" s="19">
        <f>SUMIFS('Договоры из ЕИС'!D2:D1001,'Договоры из ЕИС'!E2:E1001,"микро",'Договоры из ЕИС'!F2:F1001,"да")+SUMIFS('Договоры из ЕИС'!D2:D1001,'Договоры из ЕИС'!E2:E1001,"малое",'Договоры из ЕИС'!F2:F1001,"да")+SUMIFS('Договоры из ЕИС'!D2:D1001,'Договоры из ЕИС'!E2:E1001,"среднее",'Договоры из ЕИС'!F2:F1001,"да")+SUMIFS('Договоры из ЕИС'!D2:D1001,'Договоры из ЕИС'!E2:E1001,"самозанятый",'Договоры из ЕИС'!F2:F1001,"да")</f>
        <v>0</v>
      </c>
    </row>
    <row r="17" spans="1:6" x14ac:dyDescent="0.25">
      <c r="C17" t="s">
        <v>16</v>
      </c>
      <c r="D17" s="19">
        <f>'Договоры не из ЕИС'!B9+'Договоры не из ЕИС'!B10+'Договоры не из ЕИС'!B11</f>
        <v>0</v>
      </c>
      <c r="E17" s="20">
        <f>'Договоры не из ЕИС'!C9+'Договоры не из ЕИС'!C10+'Договоры не из ЕИС'!C11</f>
        <v>0</v>
      </c>
      <c r="F17" s="19">
        <f>'Договоры не из ЕИС'!D9+'Договоры не из ЕИС'!D10+'Договоры не из ЕИС'!D11</f>
        <v>0</v>
      </c>
    </row>
    <row r="18" spans="1:6" x14ac:dyDescent="0.25">
      <c r="D18" s="19"/>
      <c r="E18" s="11"/>
      <c r="F18" s="19"/>
    </row>
    <row r="19" spans="1:6" x14ac:dyDescent="0.25">
      <c r="A19" t="s">
        <v>13</v>
      </c>
      <c r="C19" t="s">
        <v>14</v>
      </c>
      <c r="D19" s="19">
        <f>'Договоры не из ЕИС'!B9+SUMIFS('Договоры из ЕИС'!C2:C1001,'Договоры из ЕИС'!E2:E1001,"микро",'Договоры из ЕИС'!F2:F1001,"да")+SUMIFS('Договоры из ЕИС'!C2:C1001,'Договоры из ЕИС'!E2:E1001,"малое",'Договоры из ЕИС'!F2:F1001,"да")</f>
        <v>0</v>
      </c>
      <c r="E19" s="20">
        <f>COUNTIFS('Договоры из ЕИС'!F2:F1001,"да",'Договоры из ЕИС'!E2:E1001,"малое")+COUNTIFS('Договоры из ЕИС'!F2:F1001,"да",'Договоры из ЕИС'!E2:E1001,"микро")+'Договоры не из ЕИС'!C9</f>
        <v>0</v>
      </c>
      <c r="F19" s="19">
        <f>SUMIFS('Договоры из ЕИС'!D2:D1001,'Договоры из ЕИС'!E2:E1001,"микро",'Договоры из ЕИС'!F2:F1001,"да")+SUMIFS('Договоры из ЕИС'!D2:D1001,'Договоры из ЕИС'!E2:E1001,"малое",'Договоры из ЕИС'!F2:F1001,"да")+'Договоры не из ЕИС'!D9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Отчёт</vt:lpstr>
      <vt:lpstr>Договоры из ЕИС</vt:lpstr>
      <vt:lpstr>Договоры не из ЕИС</vt:lpstr>
      <vt:lpstr>Расчеты</vt:lpstr>
      <vt:lpstr>да</vt:lpstr>
      <vt:lpstr>Согласие</vt:lpstr>
      <vt:lpstr>Статус_поставщика</vt:lpstr>
      <vt:lpstr>Субъект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dcterms:created xsi:type="dcterms:W3CDTF">2023-01-26T07:58:25Z</dcterms:created>
  <dcterms:modified xsi:type="dcterms:W3CDTF">2023-01-26T20:46:04Z</dcterms:modified>
</cp:coreProperties>
</file>